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BASE DE DATOS GENERAL" sheetId="1" r:id="rId1"/>
    <sheet name="TALENTO HUMANO" sheetId="2" r:id="rId2"/>
    <sheet name="NOMINA" sheetId="3" r:id="rId3"/>
  </sheets>
  <definedNames>
    <definedName name="_xlnm._FilterDatabase" localSheetId="0" hidden="1">'BASE DE DATOS GENERAL'!$A$1:$H$11</definedName>
  </definedNames>
  <calcPr calcId="145621"/>
</workbook>
</file>

<file path=xl/calcChain.xml><?xml version="1.0" encoding="utf-8"?>
<calcChain xmlns="http://schemas.openxmlformats.org/spreadsheetml/2006/main">
  <c r="G20" i="3" l="1"/>
  <c r="H24" i="3"/>
  <c r="G24" i="3"/>
  <c r="H23" i="3"/>
  <c r="F20" i="3" s="1"/>
  <c r="G23" i="3"/>
  <c r="H22" i="3"/>
  <c r="G22" i="3"/>
  <c r="H21" i="3"/>
  <c r="G21" i="3"/>
  <c r="H20" i="3"/>
  <c r="F5" i="3"/>
  <c r="G3" i="3"/>
  <c r="F3" i="3" s="1"/>
  <c r="G4" i="3"/>
  <c r="F4" i="3" s="1"/>
  <c r="G5" i="3"/>
  <c r="G6" i="3"/>
  <c r="G7" i="3"/>
  <c r="G8" i="3"/>
  <c r="G9" i="3"/>
  <c r="G10" i="3"/>
  <c r="G11" i="3"/>
  <c r="G2" i="3"/>
  <c r="F2" i="3" s="1"/>
  <c r="H19" i="3"/>
  <c r="G19" i="3"/>
  <c r="H18" i="3"/>
  <c r="G18" i="3"/>
  <c r="H17" i="3"/>
  <c r="G17" i="3"/>
  <c r="H16" i="3"/>
  <c r="G16" i="3"/>
  <c r="H15" i="3"/>
  <c r="G15" i="3"/>
  <c r="I16" i="3" l="1"/>
  <c r="F16" i="3" s="1"/>
  <c r="I15" i="3"/>
  <c r="F15" i="3" s="1"/>
  <c r="I19" i="3"/>
  <c r="F19" i="3" s="1"/>
  <c r="I21" i="3"/>
  <c r="F21" i="3" s="1"/>
  <c r="I20" i="3"/>
  <c r="I24" i="3"/>
  <c r="F24" i="3" s="1"/>
  <c r="I18" i="3"/>
  <c r="F18" i="3" s="1"/>
  <c r="I23" i="3"/>
  <c r="I17" i="3"/>
  <c r="F17" i="3" s="1"/>
  <c r="I22" i="3"/>
  <c r="F22" i="3" s="1"/>
</calcChain>
</file>

<file path=xl/comments1.xml><?xml version="1.0" encoding="utf-8"?>
<comments xmlns="http://schemas.openxmlformats.org/spreadsheetml/2006/main">
  <authors>
    <author>Usuario</author>
  </authors>
  <commentList>
    <comment ref="G14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Se descuenta un 4% del Salario Basico.</t>
        </r>
      </text>
    </comment>
    <comment ref="H14" authorId="0">
      <text>
        <r>
          <rPr>
            <b/>
            <sz val="9"/>
            <color indexed="81"/>
            <rFont val="Tahoma"/>
            <charset val="1"/>
          </rPr>
          <t>Usuario:</t>
        </r>
        <r>
          <rPr>
            <sz val="9"/>
            <color indexed="81"/>
            <rFont val="Tahoma"/>
            <charset val="1"/>
          </rPr>
          <t xml:space="preserve">
Se toma un 4% del Salario Basico</t>
        </r>
      </text>
    </comment>
  </commentList>
</comments>
</file>

<file path=xl/sharedStrings.xml><?xml version="1.0" encoding="utf-8"?>
<sst xmlns="http://schemas.openxmlformats.org/spreadsheetml/2006/main" count="286" uniqueCount="101">
  <si>
    <t>NOMBRE</t>
  </si>
  <si>
    <t>DOCUMENTO</t>
  </si>
  <si>
    <t>ASEGURADOR</t>
  </si>
  <si>
    <t>EDAD</t>
  </si>
  <si>
    <t>DIRECCION</t>
  </si>
  <si>
    <t>BARRIO</t>
  </si>
  <si>
    <t>TELEFONO</t>
  </si>
  <si>
    <t xml:space="preserve">CAPITAL SALUD </t>
  </si>
  <si>
    <t>CRA 12A ESTENº 43-63 ESTE</t>
  </si>
  <si>
    <t>ALTAMIRA</t>
  </si>
  <si>
    <t>COLSUBSIDIO</t>
  </si>
  <si>
    <t>HUMANA VIVIR</t>
  </si>
  <si>
    <t>FFDS</t>
  </si>
  <si>
    <t>CAPRECOM</t>
  </si>
  <si>
    <t xml:space="preserve">COLSUBSIDIO </t>
  </si>
  <si>
    <t xml:space="preserve">CLL 9 SUR Nº 9-27 ESTE </t>
  </si>
  <si>
    <t xml:space="preserve">VITELMA CAPILLA </t>
  </si>
  <si>
    <t>CALLE 6 A Nº 1 A 36 ESTE</t>
  </si>
  <si>
    <t>SAN CRISTOBAL LA ROCA</t>
  </si>
  <si>
    <t xml:space="preserve">JORGE CANTOR </t>
  </si>
  <si>
    <t xml:space="preserve">CRA 40A Nº 29-26 SUR </t>
  </si>
  <si>
    <t xml:space="preserve">SANTA RITA </t>
  </si>
  <si>
    <t>FFD</t>
  </si>
  <si>
    <t>BELLA FLOR</t>
  </si>
  <si>
    <t xml:space="preserve">UNICAJAS </t>
  </si>
  <si>
    <t xml:space="preserve">AMAPOLAS </t>
  </si>
  <si>
    <t xml:space="preserve">LACHES </t>
  </si>
  <si>
    <t>DIG 48 Nº 16F -30</t>
  </si>
  <si>
    <t>MARCOFIDEL SUAREZ</t>
  </si>
  <si>
    <t>CRA 65 Nº 18-35</t>
  </si>
  <si>
    <t xml:space="preserve">LUCERO BAJO </t>
  </si>
  <si>
    <t>SOLSALUD</t>
  </si>
  <si>
    <t>CRA 34 SUR Nº 27A 18</t>
  </si>
  <si>
    <t xml:space="preserve">MURILLO TORO SUR </t>
  </si>
  <si>
    <t>CARGO</t>
  </si>
  <si>
    <t>FACTURADOR</t>
  </si>
  <si>
    <t>SECRETARIA</t>
  </si>
  <si>
    <t>RECEPCIONISTA</t>
  </si>
  <si>
    <t>ENFERMERO AUXILIAR</t>
  </si>
  <si>
    <t>TALENTO HUMANO</t>
  </si>
  <si>
    <t>PSICOLOGA</t>
  </si>
  <si>
    <t>BIENESTAR PARA EL TRABAJADOR</t>
  </si>
  <si>
    <t>RECLUTACION Y CONTRATACION</t>
  </si>
  <si>
    <t>ADMINISTRADOR EN SALUD</t>
  </si>
  <si>
    <t>ANTIGÜEDAD</t>
  </si>
  <si>
    <t xml:space="preserve">CAJA DE COMPENSACION </t>
  </si>
  <si>
    <t xml:space="preserve">4 AÑOS </t>
  </si>
  <si>
    <t>2 AÑOS</t>
  </si>
  <si>
    <t>1 AÑO</t>
  </si>
  <si>
    <t>3 AÑOS</t>
  </si>
  <si>
    <t>5 AÑOS</t>
  </si>
  <si>
    <t>MAIRA CANTOR</t>
  </si>
  <si>
    <t>JONATHAN SOT</t>
  </si>
  <si>
    <t>ANDRES LOPEZ</t>
  </si>
  <si>
    <t xml:space="preserve">MAICOL SANABRIA </t>
  </si>
  <si>
    <t xml:space="preserve">LEONOR QUIÑONES </t>
  </si>
  <si>
    <t xml:space="preserve">MARTA  LOPEZ </t>
  </si>
  <si>
    <t>MARIA VIGOYA</t>
  </si>
  <si>
    <t xml:space="preserve">MARCELA CARDONA </t>
  </si>
  <si>
    <t xml:space="preserve">MANUELA ECHEVERRY </t>
  </si>
  <si>
    <t>NOMBRE EMPLEADO</t>
  </si>
  <si>
    <t xml:space="preserve"> SALARIO BASICO </t>
  </si>
  <si>
    <t>DIAS TRABAJADOS</t>
  </si>
  <si>
    <t xml:space="preserve">HORAS EXTRA </t>
  </si>
  <si>
    <t xml:space="preserve">TOTAL DEVENGADO </t>
  </si>
  <si>
    <t>AUXILIO DE TRANSPORTE</t>
  </si>
  <si>
    <t>NOMBRE DEL EMPLEADO</t>
  </si>
  <si>
    <t>SUELDO BÁSICO</t>
  </si>
  <si>
    <t>DÍAS LIQUIDADOS</t>
  </si>
  <si>
    <t>DEVENGADO</t>
  </si>
  <si>
    <t>BÁSICO</t>
  </si>
  <si>
    <t>AUXILIO TRANSPORTE</t>
  </si>
  <si>
    <t>SALUD</t>
  </si>
  <si>
    <t>PENSIÓN</t>
  </si>
  <si>
    <t xml:space="preserve">TOTAL DEDUCIDO </t>
  </si>
  <si>
    <t>N/A</t>
  </si>
  <si>
    <t xml:space="preserve">VALOR HORA DIA </t>
  </si>
  <si>
    <t>ARL</t>
  </si>
  <si>
    <t>COLPATRIA</t>
  </si>
  <si>
    <t>DIPLOMAS</t>
  </si>
  <si>
    <t>Sena/ Confirmado telefonicamente</t>
  </si>
  <si>
    <t>Coruniversitec</t>
  </si>
  <si>
    <t>INCAP</t>
  </si>
  <si>
    <t xml:space="preserve">SENA </t>
  </si>
  <si>
    <t>UNIVERSIDAD DE LA SALLE</t>
  </si>
  <si>
    <t>SENA</t>
  </si>
  <si>
    <t>UNIVERSIDAD LA SABANA</t>
  </si>
  <si>
    <t>TITULO</t>
  </si>
  <si>
    <t>AUXILIAR ADMINISTRATIVO</t>
  </si>
  <si>
    <t>TECNICO AUX. EN ENFERMERIA</t>
  </si>
  <si>
    <t>PSICOLOGA ESPECIALISTA EN TALENTO HUMANO</t>
  </si>
  <si>
    <t>VISITA DOMICILIARIA</t>
  </si>
  <si>
    <t>APROBADA</t>
  </si>
  <si>
    <t xml:space="preserve">EXAMENES MEDICOS DE INGRESO </t>
  </si>
  <si>
    <t>SIN NOVEDAD</t>
  </si>
  <si>
    <t>REFERENCIAS PERSONALES</t>
  </si>
  <si>
    <t>APROBADAS</t>
  </si>
  <si>
    <t xml:space="preserve">PERFIL PARA EL CARGO </t>
  </si>
  <si>
    <t xml:space="preserve">APTO </t>
  </si>
  <si>
    <t>PENSIONES</t>
  </si>
  <si>
    <t xml:space="preserve">PROTECCION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</si>
</sst>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\ * #,##0.00_);_(&quot;$&quot;\ * \(#,##0.00\);_(&quot;$&quot;\ * &quot;-&quot;??_);_(@_)"/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/>
    <xf numFmtId="0" fontId="0" fillId="0" borderId="2" xfId="0" applyBorder="1" applyProtection="1">
      <protection locked="0"/>
    </xf>
    <xf numFmtId="0" fontId="0" fillId="0" borderId="2" xfId="0" applyBorder="1"/>
    <xf numFmtId="0" fontId="0" fillId="3" borderId="2" xfId="0" applyFill="1" applyBorder="1"/>
    <xf numFmtId="0" fontId="1" fillId="0" borderId="3" xfId="0" applyFont="1" applyBorder="1"/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0" borderId="8" xfId="0" applyBorder="1"/>
    <xf numFmtId="0" fontId="0" fillId="0" borderId="2" xfId="0" applyFill="1" applyBorder="1"/>
    <xf numFmtId="0" fontId="0" fillId="0" borderId="5" xfId="0" applyFill="1" applyBorder="1"/>
    <xf numFmtId="0" fontId="0" fillId="0" borderId="8" xfId="0" applyFill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 applyAlignment="1" applyProtection="1">
      <alignment horizontal="center"/>
      <protection locked="0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4" fontId="5" fillId="0" borderId="2" xfId="7" applyFont="1" applyBorder="1" applyAlignment="1">
      <alignment horizontal="right"/>
    </xf>
    <xf numFmtId="44" fontId="4" fillId="0" borderId="13" xfId="7" applyFont="1" applyBorder="1" applyAlignment="1">
      <alignment vertical="center" wrapText="1"/>
    </xf>
    <xf numFmtId="44" fontId="5" fillId="0" borderId="8" xfId="7" applyFont="1" applyBorder="1" applyAlignment="1">
      <alignment horizontal="righ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Fill="1" applyBorder="1"/>
    <xf numFmtId="44" fontId="5" fillId="0" borderId="0" xfId="7" applyFont="1" applyBorder="1" applyAlignment="1">
      <alignment horizontal="right"/>
    </xf>
    <xf numFmtId="1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0" xfId="0" applyBorder="1"/>
    <xf numFmtId="0" fontId="1" fillId="0" borderId="19" xfId="0" applyFont="1" applyBorder="1"/>
    <xf numFmtId="0" fontId="0" fillId="2" borderId="20" xfId="0" applyFill="1" applyBorder="1"/>
    <xf numFmtId="0" fontId="0" fillId="2" borderId="20" xfId="0" applyFill="1" applyBorder="1" applyProtection="1">
      <protection locked="0"/>
    </xf>
    <xf numFmtId="0" fontId="0" fillId="0" borderId="6" xfId="0" applyFill="1" applyBorder="1"/>
    <xf numFmtId="1" fontId="0" fillId="0" borderId="10" xfId="0" applyNumberFormat="1" applyBorder="1" applyAlignment="1">
      <alignment horizontal="center"/>
    </xf>
    <xf numFmtId="0" fontId="0" fillId="0" borderId="7" xfId="0" applyFill="1" applyBorder="1"/>
    <xf numFmtId="1" fontId="0" fillId="0" borderId="11" xfId="0" applyNumberFormat="1" applyBorder="1" applyAlignment="1">
      <alignment horizontal="center"/>
    </xf>
    <xf numFmtId="0" fontId="8" fillId="0" borderId="4" xfId="0" applyFont="1" applyFill="1" applyBorder="1"/>
    <xf numFmtId="0" fontId="8" fillId="0" borderId="5" xfId="0" applyFont="1" applyBorder="1"/>
    <xf numFmtId="0" fontId="8" fillId="0" borderId="9" xfId="0" applyFont="1" applyBorder="1"/>
    <xf numFmtId="44" fontId="4" fillId="0" borderId="13" xfId="0" applyNumberFormat="1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22" xfId="0" applyFill="1" applyBorder="1"/>
    <xf numFmtId="0" fontId="0" fillId="0" borderId="23" xfId="0" applyFill="1" applyBorder="1"/>
    <xf numFmtId="0" fontId="1" fillId="0" borderId="2" xfId="0" applyFont="1" applyFill="1" applyBorder="1" applyAlignment="1">
      <alignment horizontal="center"/>
    </xf>
    <xf numFmtId="0" fontId="1" fillId="0" borderId="24" xfId="0" applyFont="1" applyBorder="1"/>
    <xf numFmtId="0" fontId="1" fillId="0" borderId="25" xfId="0" applyFont="1" applyBorder="1"/>
    <xf numFmtId="0" fontId="1" fillId="0" borderId="25" xfId="0" applyFont="1" applyFill="1" applyBorder="1"/>
    <xf numFmtId="0" fontId="1" fillId="0" borderId="26" xfId="0" applyFont="1" applyFill="1" applyBorder="1"/>
    <xf numFmtId="0" fontId="0" fillId="2" borderId="8" xfId="0" applyFill="1" applyBorder="1"/>
    <xf numFmtId="0" fontId="0" fillId="0" borderId="27" xfId="0" applyFill="1" applyBorder="1"/>
    <xf numFmtId="0" fontId="1" fillId="0" borderId="21" xfId="0" applyFont="1" applyFill="1" applyBorder="1" applyAlignment="1">
      <alignment horizontal="center"/>
    </xf>
    <xf numFmtId="0" fontId="1" fillId="0" borderId="2" xfId="0" applyFont="1" applyFill="1" applyBorder="1"/>
    <xf numFmtId="0" fontId="0" fillId="0" borderId="1" xfId="0" applyFill="1" applyBorder="1"/>
    <xf numFmtId="0" fontId="1" fillId="0" borderId="22" xfId="0" applyFont="1" applyFill="1" applyBorder="1" applyAlignment="1">
      <alignment horizontal="center"/>
    </xf>
  </cellXfs>
  <cellStyles count="8">
    <cellStyle name="Euro" xfId="2"/>
    <cellStyle name="Moneda" xfId="7" builtinId="4"/>
    <cellStyle name="Normal" xfId="0" builtinId="0"/>
    <cellStyle name="Normal 2" xfId="3"/>
    <cellStyle name="Normal 2 2" xfId="6"/>
    <cellStyle name="Normal 3" xfId="4"/>
    <cellStyle name="Normal 4" xfId="1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D1" workbookViewId="0">
      <selection activeCell="H18" sqref="H18"/>
    </sheetView>
  </sheetViews>
  <sheetFormatPr baseColWidth="10" defaultRowHeight="15" x14ac:dyDescent="0.25"/>
  <cols>
    <col min="1" max="1" width="27.85546875" customWidth="1"/>
    <col min="2" max="2" width="22.5703125" customWidth="1"/>
    <col min="3" max="3" width="20.7109375" customWidth="1"/>
    <col min="4" max="4" width="6.140625" customWidth="1"/>
    <col min="5" max="5" width="17.7109375" customWidth="1"/>
    <col min="6" max="6" width="19.85546875" customWidth="1"/>
    <col min="7" max="7" width="14.28515625" customWidth="1"/>
    <col min="8" max="8" width="29.85546875" customWidth="1"/>
    <col min="9" max="9" width="14" customWidth="1"/>
    <col min="10" max="10" width="25.7109375" customWidth="1"/>
    <col min="11" max="11" width="18.5703125" customWidth="1"/>
    <col min="12" max="12" width="12.85546875" bestFit="1" customWidth="1"/>
  </cols>
  <sheetData>
    <row r="1" spans="1:12" ht="15.75" thickBot="1" x14ac:dyDescent="0.3">
      <c r="A1" s="57" t="s">
        <v>0</v>
      </c>
      <c r="B1" s="58" t="s">
        <v>1</v>
      </c>
      <c r="C1" s="58" t="s">
        <v>2</v>
      </c>
      <c r="D1" s="58" t="s">
        <v>3</v>
      </c>
      <c r="E1" s="58" t="s">
        <v>4</v>
      </c>
      <c r="F1" s="58" t="s">
        <v>5</v>
      </c>
      <c r="G1" s="58" t="s">
        <v>6</v>
      </c>
      <c r="H1" s="59" t="s">
        <v>34</v>
      </c>
      <c r="I1" s="59" t="s">
        <v>44</v>
      </c>
      <c r="J1" s="60" t="s">
        <v>45</v>
      </c>
      <c r="K1" s="66" t="s">
        <v>77</v>
      </c>
      <c r="L1" s="64" t="s">
        <v>99</v>
      </c>
    </row>
    <row r="2" spans="1:12" x14ac:dyDescent="0.25">
      <c r="A2" s="8" t="s">
        <v>53</v>
      </c>
      <c r="B2" s="9">
        <v>1022941289</v>
      </c>
      <c r="C2" s="9" t="s">
        <v>7</v>
      </c>
      <c r="D2" s="17">
        <v>34</v>
      </c>
      <c r="E2" s="9" t="s">
        <v>8</v>
      </c>
      <c r="F2" s="9" t="s">
        <v>9</v>
      </c>
      <c r="G2" s="9">
        <v>3107710520</v>
      </c>
      <c r="H2" s="15" t="s">
        <v>35</v>
      </c>
      <c r="I2" s="15" t="s">
        <v>46</v>
      </c>
      <c r="J2" s="54" t="s">
        <v>10</v>
      </c>
      <c r="K2" s="55" t="s">
        <v>78</v>
      </c>
      <c r="L2" s="14" t="s">
        <v>100</v>
      </c>
    </row>
    <row r="3" spans="1:12" x14ac:dyDescent="0.25">
      <c r="A3" s="10" t="s">
        <v>51</v>
      </c>
      <c r="B3" s="5">
        <v>238739</v>
      </c>
      <c r="C3" s="5" t="s">
        <v>14</v>
      </c>
      <c r="D3" s="18">
        <v>20</v>
      </c>
      <c r="E3" s="5" t="s">
        <v>15</v>
      </c>
      <c r="F3" s="3" t="s">
        <v>16</v>
      </c>
      <c r="G3" s="5">
        <v>2467651</v>
      </c>
      <c r="H3" s="14" t="s">
        <v>36</v>
      </c>
      <c r="I3" s="14" t="s">
        <v>47</v>
      </c>
      <c r="J3" s="55" t="s">
        <v>10</v>
      </c>
      <c r="K3" s="55" t="s">
        <v>78</v>
      </c>
      <c r="L3" s="14" t="s">
        <v>100</v>
      </c>
    </row>
    <row r="4" spans="1:12" x14ac:dyDescent="0.25">
      <c r="A4" s="10" t="s">
        <v>52</v>
      </c>
      <c r="B4" s="5">
        <v>79358756</v>
      </c>
      <c r="C4" s="5" t="s">
        <v>11</v>
      </c>
      <c r="D4" s="18">
        <v>23</v>
      </c>
      <c r="E4" s="5" t="s">
        <v>17</v>
      </c>
      <c r="F4" s="3" t="s">
        <v>18</v>
      </c>
      <c r="G4" s="5">
        <v>3280335</v>
      </c>
      <c r="H4" s="14" t="s">
        <v>37</v>
      </c>
      <c r="I4" s="14" t="s">
        <v>48</v>
      </c>
      <c r="J4" s="55" t="s">
        <v>10</v>
      </c>
      <c r="K4" s="55" t="s">
        <v>78</v>
      </c>
      <c r="L4" s="14" t="s">
        <v>100</v>
      </c>
    </row>
    <row r="5" spans="1:12" x14ac:dyDescent="0.25">
      <c r="A5" s="10" t="s">
        <v>19</v>
      </c>
      <c r="B5" s="5">
        <v>51841198</v>
      </c>
      <c r="C5" s="5" t="s">
        <v>12</v>
      </c>
      <c r="D5" s="18">
        <v>45</v>
      </c>
      <c r="E5" s="5" t="s">
        <v>20</v>
      </c>
      <c r="F5" s="3" t="s">
        <v>21</v>
      </c>
      <c r="G5" s="5">
        <v>7207480</v>
      </c>
      <c r="H5" s="14" t="s">
        <v>38</v>
      </c>
      <c r="I5" s="14" t="s">
        <v>46</v>
      </c>
      <c r="J5" s="55" t="s">
        <v>10</v>
      </c>
      <c r="K5" s="55" t="s">
        <v>78</v>
      </c>
      <c r="L5" s="14" t="s">
        <v>100</v>
      </c>
    </row>
    <row r="6" spans="1:12" x14ac:dyDescent="0.25">
      <c r="A6" s="10" t="s">
        <v>54</v>
      </c>
      <c r="B6" s="5">
        <v>20439999</v>
      </c>
      <c r="C6" s="5" t="s">
        <v>22</v>
      </c>
      <c r="D6" s="18">
        <v>29</v>
      </c>
      <c r="E6" s="5" t="s">
        <v>20</v>
      </c>
      <c r="F6" s="3" t="s">
        <v>23</v>
      </c>
      <c r="G6" s="5">
        <v>7207480</v>
      </c>
      <c r="H6" s="14" t="s">
        <v>39</v>
      </c>
      <c r="I6" s="14" t="s">
        <v>46</v>
      </c>
      <c r="J6" s="55" t="s">
        <v>10</v>
      </c>
      <c r="K6" s="55" t="s">
        <v>78</v>
      </c>
      <c r="L6" s="14" t="s">
        <v>100</v>
      </c>
    </row>
    <row r="7" spans="1:12" x14ac:dyDescent="0.25">
      <c r="A7" s="10" t="s">
        <v>55</v>
      </c>
      <c r="B7" s="4">
        <v>30225472</v>
      </c>
      <c r="C7" s="5" t="s">
        <v>24</v>
      </c>
      <c r="D7" s="18">
        <v>35</v>
      </c>
      <c r="E7" s="5" t="s">
        <v>20</v>
      </c>
      <c r="F7" s="3" t="s">
        <v>25</v>
      </c>
      <c r="G7" s="5">
        <v>7207480</v>
      </c>
      <c r="H7" s="14" t="s">
        <v>40</v>
      </c>
      <c r="I7" s="14" t="s">
        <v>49</v>
      </c>
      <c r="J7" s="55" t="s">
        <v>10</v>
      </c>
      <c r="K7" s="55" t="s">
        <v>78</v>
      </c>
      <c r="L7" s="14" t="s">
        <v>100</v>
      </c>
    </row>
    <row r="8" spans="1:12" x14ac:dyDescent="0.25">
      <c r="A8" s="10" t="s">
        <v>56</v>
      </c>
      <c r="B8" s="5">
        <v>43501172</v>
      </c>
      <c r="C8" s="5" t="s">
        <v>24</v>
      </c>
      <c r="D8" s="19">
        <v>30</v>
      </c>
      <c r="E8" s="5" t="s">
        <v>20</v>
      </c>
      <c r="F8" s="5" t="s">
        <v>26</v>
      </c>
      <c r="G8" s="5">
        <v>7207480</v>
      </c>
      <c r="H8" s="14" t="s">
        <v>41</v>
      </c>
      <c r="I8" s="14" t="s">
        <v>47</v>
      </c>
      <c r="J8" s="55" t="s">
        <v>10</v>
      </c>
      <c r="K8" s="55" t="s">
        <v>78</v>
      </c>
      <c r="L8" s="14" t="s">
        <v>100</v>
      </c>
    </row>
    <row r="9" spans="1:12" x14ac:dyDescent="0.25">
      <c r="A9" s="11" t="s">
        <v>57</v>
      </c>
      <c r="B9" s="2">
        <v>20251585</v>
      </c>
      <c r="C9" s="5" t="s">
        <v>11</v>
      </c>
      <c r="D9" s="18">
        <v>33</v>
      </c>
      <c r="E9" s="5" t="s">
        <v>27</v>
      </c>
      <c r="F9" s="5" t="s">
        <v>28</v>
      </c>
      <c r="G9" s="5">
        <v>3213422949</v>
      </c>
      <c r="H9" s="14" t="s">
        <v>42</v>
      </c>
      <c r="I9" s="14" t="s">
        <v>50</v>
      </c>
      <c r="J9" s="55" t="s">
        <v>10</v>
      </c>
      <c r="K9" s="55" t="s">
        <v>78</v>
      </c>
      <c r="L9" s="14" t="s">
        <v>100</v>
      </c>
    </row>
    <row r="10" spans="1:12" x14ac:dyDescent="0.25">
      <c r="A10" s="10" t="s">
        <v>58</v>
      </c>
      <c r="B10" s="5">
        <v>19215759</v>
      </c>
      <c r="C10" s="5" t="s">
        <v>13</v>
      </c>
      <c r="D10" s="19">
        <v>30</v>
      </c>
      <c r="E10" s="6" t="s">
        <v>29</v>
      </c>
      <c r="F10" s="5" t="s">
        <v>30</v>
      </c>
      <c r="G10" s="6">
        <v>3134534373</v>
      </c>
      <c r="H10" s="14" t="s">
        <v>43</v>
      </c>
      <c r="I10" s="14" t="s">
        <v>47</v>
      </c>
      <c r="J10" s="55" t="s">
        <v>10</v>
      </c>
      <c r="K10" s="55" t="s">
        <v>78</v>
      </c>
      <c r="L10" s="14" t="s">
        <v>100</v>
      </c>
    </row>
    <row r="11" spans="1:12" ht="15.75" thickBot="1" x14ac:dyDescent="0.3">
      <c r="A11" s="12" t="s">
        <v>59</v>
      </c>
      <c r="B11" s="13">
        <v>52038335</v>
      </c>
      <c r="C11" s="13" t="s">
        <v>31</v>
      </c>
      <c r="D11" s="32">
        <v>41</v>
      </c>
      <c r="E11" s="13" t="s">
        <v>32</v>
      </c>
      <c r="F11" s="61" t="s">
        <v>33</v>
      </c>
      <c r="G11" s="13">
        <v>7137906</v>
      </c>
      <c r="H11" s="16" t="s">
        <v>38</v>
      </c>
      <c r="I11" s="16" t="s">
        <v>47</v>
      </c>
      <c r="J11" s="62" t="s">
        <v>10</v>
      </c>
      <c r="K11" s="62" t="s">
        <v>78</v>
      </c>
      <c r="L11" s="14" t="s">
        <v>100</v>
      </c>
    </row>
    <row r="12" spans="1:12" x14ac:dyDescent="0.25">
      <c r="K12" s="37"/>
    </row>
  </sheetData>
  <sortState ref="A2:H37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J1" workbookViewId="0">
      <selection activeCell="O15" sqref="O15"/>
    </sheetView>
  </sheetViews>
  <sheetFormatPr baseColWidth="10" defaultRowHeight="15" x14ac:dyDescent="0.25"/>
  <cols>
    <col min="1" max="1" width="28.42578125" customWidth="1"/>
    <col min="2" max="2" width="14.42578125" customWidth="1"/>
    <col min="3" max="3" width="24.140625" customWidth="1"/>
    <col min="4" max="4" width="7.42578125" customWidth="1"/>
    <col min="5" max="5" width="24.7109375" customWidth="1"/>
    <col min="6" max="6" width="21.140625" customWidth="1"/>
    <col min="7" max="7" width="21.7109375" customWidth="1"/>
    <col min="8" max="8" width="32.85546875" customWidth="1"/>
    <col min="9" max="9" width="23.28515625" customWidth="1"/>
    <col min="10" max="10" width="33.140625" customWidth="1"/>
    <col min="11" max="11" width="43.7109375" customWidth="1"/>
    <col min="12" max="12" width="20.140625" customWidth="1"/>
    <col min="13" max="13" width="31.28515625" customWidth="1"/>
    <col min="14" max="14" width="24" customWidth="1"/>
    <col min="15" max="15" width="21.7109375" bestFit="1" customWidth="1"/>
  </cols>
  <sheetData>
    <row r="1" spans="1:15" ht="15.75" thickBot="1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1" t="s">
        <v>34</v>
      </c>
      <c r="I1" s="1" t="s">
        <v>44</v>
      </c>
      <c r="J1" s="63" t="s">
        <v>79</v>
      </c>
      <c r="K1" s="56" t="s">
        <v>87</v>
      </c>
      <c r="L1" s="64" t="s">
        <v>91</v>
      </c>
      <c r="M1" s="64" t="s">
        <v>93</v>
      </c>
      <c r="N1" s="64" t="s">
        <v>95</v>
      </c>
      <c r="O1" s="1" t="s">
        <v>97</v>
      </c>
    </row>
    <row r="2" spans="1:15" x14ac:dyDescent="0.25">
      <c r="A2" s="8" t="s">
        <v>53</v>
      </c>
      <c r="B2" s="9">
        <v>1022941289</v>
      </c>
      <c r="C2" s="9" t="s">
        <v>7</v>
      </c>
      <c r="D2" s="17">
        <v>34</v>
      </c>
      <c r="E2" s="9" t="s">
        <v>8</v>
      </c>
      <c r="F2" s="9" t="s">
        <v>9</v>
      </c>
      <c r="G2" s="9">
        <v>3107710520</v>
      </c>
      <c r="H2" s="15" t="s">
        <v>35</v>
      </c>
      <c r="I2" s="15" t="s">
        <v>46</v>
      </c>
      <c r="J2" s="54" t="s">
        <v>80</v>
      </c>
      <c r="K2" s="14" t="s">
        <v>88</v>
      </c>
      <c r="L2" s="14" t="s">
        <v>92</v>
      </c>
      <c r="M2" s="14" t="s">
        <v>94</v>
      </c>
      <c r="N2" s="14" t="s">
        <v>96</v>
      </c>
      <c r="O2" s="65" t="s">
        <v>98</v>
      </c>
    </row>
    <row r="3" spans="1:15" x14ac:dyDescent="0.25">
      <c r="A3" s="10" t="s">
        <v>51</v>
      </c>
      <c r="B3" s="5">
        <v>238739</v>
      </c>
      <c r="C3" s="5" t="s">
        <v>14</v>
      </c>
      <c r="D3" s="18">
        <v>20</v>
      </c>
      <c r="E3" s="5" t="s">
        <v>15</v>
      </c>
      <c r="F3" s="3" t="s">
        <v>16</v>
      </c>
      <c r="G3" s="5">
        <v>2467651</v>
      </c>
      <c r="H3" s="14" t="s">
        <v>36</v>
      </c>
      <c r="I3" s="14" t="s">
        <v>47</v>
      </c>
      <c r="J3" s="55" t="s">
        <v>81</v>
      </c>
      <c r="K3" s="14" t="s">
        <v>36</v>
      </c>
      <c r="L3" s="14" t="s">
        <v>92</v>
      </c>
      <c r="M3" s="14" t="s">
        <v>94</v>
      </c>
      <c r="N3" s="14" t="s">
        <v>96</v>
      </c>
      <c r="O3" s="65" t="s">
        <v>98</v>
      </c>
    </row>
    <row r="4" spans="1:15" x14ac:dyDescent="0.25">
      <c r="A4" s="10" t="s">
        <v>52</v>
      </c>
      <c r="B4" s="5">
        <v>79358756</v>
      </c>
      <c r="C4" s="5" t="s">
        <v>11</v>
      </c>
      <c r="D4" s="18">
        <v>23</v>
      </c>
      <c r="E4" s="5" t="s">
        <v>17</v>
      </c>
      <c r="F4" s="3" t="s">
        <v>18</v>
      </c>
      <c r="G4" s="5">
        <v>3280335</v>
      </c>
      <c r="H4" s="14" t="s">
        <v>37</v>
      </c>
      <c r="I4" s="14" t="s">
        <v>48</v>
      </c>
      <c r="J4" s="55" t="s">
        <v>75</v>
      </c>
      <c r="K4" s="14" t="s">
        <v>75</v>
      </c>
      <c r="L4" s="14" t="s">
        <v>92</v>
      </c>
      <c r="M4" s="14" t="s">
        <v>94</v>
      </c>
      <c r="N4" s="14" t="s">
        <v>96</v>
      </c>
      <c r="O4" s="65" t="s">
        <v>98</v>
      </c>
    </row>
    <row r="5" spans="1:15" x14ac:dyDescent="0.25">
      <c r="A5" s="10" t="s">
        <v>19</v>
      </c>
      <c r="B5" s="5">
        <v>51841198</v>
      </c>
      <c r="C5" s="5" t="s">
        <v>12</v>
      </c>
      <c r="D5" s="18">
        <v>45</v>
      </c>
      <c r="E5" s="5" t="s">
        <v>20</v>
      </c>
      <c r="F5" s="3" t="s">
        <v>21</v>
      </c>
      <c r="G5" s="5">
        <v>7207480</v>
      </c>
      <c r="H5" s="14" t="s">
        <v>38</v>
      </c>
      <c r="I5" s="14" t="s">
        <v>46</v>
      </c>
      <c r="J5" s="55" t="s">
        <v>82</v>
      </c>
      <c r="K5" s="14" t="s">
        <v>89</v>
      </c>
      <c r="L5" s="14" t="s">
        <v>92</v>
      </c>
      <c r="M5" s="14" t="s">
        <v>94</v>
      </c>
      <c r="N5" s="14" t="s">
        <v>96</v>
      </c>
      <c r="O5" s="65" t="s">
        <v>98</v>
      </c>
    </row>
    <row r="6" spans="1:15" x14ac:dyDescent="0.25">
      <c r="A6" s="10" t="s">
        <v>54</v>
      </c>
      <c r="B6" s="5">
        <v>20439999</v>
      </c>
      <c r="C6" s="5" t="s">
        <v>22</v>
      </c>
      <c r="D6" s="18">
        <v>29</v>
      </c>
      <c r="E6" s="5" t="s">
        <v>20</v>
      </c>
      <c r="F6" s="3" t="s">
        <v>23</v>
      </c>
      <c r="G6" s="5">
        <v>7207480</v>
      </c>
      <c r="H6" s="14" t="s">
        <v>39</v>
      </c>
      <c r="I6" s="14" t="s">
        <v>46</v>
      </c>
      <c r="J6" s="55" t="s">
        <v>83</v>
      </c>
      <c r="K6" s="14" t="s">
        <v>88</v>
      </c>
      <c r="L6" s="14" t="s">
        <v>92</v>
      </c>
      <c r="M6" s="14" t="s">
        <v>94</v>
      </c>
      <c r="N6" s="14" t="s">
        <v>96</v>
      </c>
      <c r="O6" s="65" t="s">
        <v>98</v>
      </c>
    </row>
    <row r="7" spans="1:15" x14ac:dyDescent="0.25">
      <c r="A7" s="10" t="s">
        <v>55</v>
      </c>
      <c r="B7" s="4">
        <v>30225472</v>
      </c>
      <c r="C7" s="5" t="s">
        <v>24</v>
      </c>
      <c r="D7" s="18">
        <v>35</v>
      </c>
      <c r="E7" s="5" t="s">
        <v>20</v>
      </c>
      <c r="F7" s="3" t="s">
        <v>25</v>
      </c>
      <c r="G7" s="5">
        <v>7207480</v>
      </c>
      <c r="H7" s="14" t="s">
        <v>40</v>
      </c>
      <c r="I7" s="14" t="s">
        <v>49</v>
      </c>
      <c r="J7" s="55" t="s">
        <v>84</v>
      </c>
      <c r="K7" s="14" t="s">
        <v>40</v>
      </c>
      <c r="L7" s="14" t="s">
        <v>92</v>
      </c>
      <c r="M7" s="14" t="s">
        <v>94</v>
      </c>
      <c r="N7" s="14" t="s">
        <v>96</v>
      </c>
      <c r="O7" s="65" t="s">
        <v>98</v>
      </c>
    </row>
    <row r="8" spans="1:15" x14ac:dyDescent="0.25">
      <c r="A8" s="10" t="s">
        <v>56</v>
      </c>
      <c r="B8" s="5">
        <v>43501172</v>
      </c>
      <c r="C8" s="5" t="s">
        <v>24</v>
      </c>
      <c r="D8" s="19">
        <v>30</v>
      </c>
      <c r="E8" s="5" t="s">
        <v>20</v>
      </c>
      <c r="F8" s="5" t="s">
        <v>26</v>
      </c>
      <c r="G8" s="5">
        <v>7207480</v>
      </c>
      <c r="H8" s="14" t="s">
        <v>41</v>
      </c>
      <c r="I8" s="14" t="s">
        <v>47</v>
      </c>
      <c r="J8" s="55" t="s">
        <v>85</v>
      </c>
      <c r="K8" s="14" t="s">
        <v>88</v>
      </c>
      <c r="L8" s="14" t="s">
        <v>92</v>
      </c>
      <c r="M8" s="14" t="s">
        <v>94</v>
      </c>
      <c r="N8" s="14" t="s">
        <v>96</v>
      </c>
      <c r="O8" s="65" t="s">
        <v>98</v>
      </c>
    </row>
    <row r="9" spans="1:15" x14ac:dyDescent="0.25">
      <c r="A9" s="11" t="s">
        <v>57</v>
      </c>
      <c r="B9" s="2">
        <v>20251585</v>
      </c>
      <c r="C9" s="5" t="s">
        <v>11</v>
      </c>
      <c r="D9" s="18">
        <v>33</v>
      </c>
      <c r="E9" s="5" t="s">
        <v>27</v>
      </c>
      <c r="F9" s="5" t="s">
        <v>28</v>
      </c>
      <c r="G9" s="5">
        <v>3213422949</v>
      </c>
      <c r="H9" s="14" t="s">
        <v>42</v>
      </c>
      <c r="I9" s="14" t="s">
        <v>50</v>
      </c>
      <c r="J9" s="55" t="s">
        <v>86</v>
      </c>
      <c r="K9" s="14" t="s">
        <v>90</v>
      </c>
      <c r="L9" s="14" t="s">
        <v>92</v>
      </c>
      <c r="M9" s="14" t="s">
        <v>94</v>
      </c>
      <c r="N9" s="14" t="s">
        <v>96</v>
      </c>
      <c r="O9" s="65" t="s">
        <v>98</v>
      </c>
    </row>
    <row r="10" spans="1:15" x14ac:dyDescent="0.25">
      <c r="A10" s="10" t="s">
        <v>58</v>
      </c>
      <c r="B10" s="5">
        <v>19215759</v>
      </c>
      <c r="C10" s="5" t="s">
        <v>13</v>
      </c>
      <c r="D10" s="19">
        <v>30</v>
      </c>
      <c r="E10" s="6" t="s">
        <v>29</v>
      </c>
      <c r="F10" s="5" t="s">
        <v>30</v>
      </c>
      <c r="G10" s="6">
        <v>3134534373</v>
      </c>
      <c r="H10" s="14" t="s">
        <v>43</v>
      </c>
      <c r="I10" s="14" t="s">
        <v>47</v>
      </c>
      <c r="J10" s="55" t="s">
        <v>85</v>
      </c>
      <c r="K10" s="14" t="s">
        <v>88</v>
      </c>
      <c r="L10" s="14" t="s">
        <v>92</v>
      </c>
      <c r="M10" s="14" t="s">
        <v>94</v>
      </c>
      <c r="N10" s="14" t="s">
        <v>96</v>
      </c>
      <c r="O10" s="65" t="s">
        <v>98</v>
      </c>
    </row>
    <row r="11" spans="1:15" x14ac:dyDescent="0.25">
      <c r="A11" s="10" t="s">
        <v>59</v>
      </c>
      <c r="B11" s="5">
        <v>52038335</v>
      </c>
      <c r="C11" s="5" t="s">
        <v>31</v>
      </c>
      <c r="D11" s="18">
        <v>41</v>
      </c>
      <c r="E11" s="5" t="s">
        <v>32</v>
      </c>
      <c r="F11" s="3" t="s">
        <v>33</v>
      </c>
      <c r="G11" s="5">
        <v>7137906</v>
      </c>
      <c r="H11" s="14" t="s">
        <v>38</v>
      </c>
      <c r="I11" s="14" t="s">
        <v>47</v>
      </c>
      <c r="J11" s="55" t="s">
        <v>82</v>
      </c>
      <c r="K11" s="14" t="s">
        <v>89</v>
      </c>
      <c r="L11" s="14" t="s">
        <v>92</v>
      </c>
      <c r="M11" s="14" t="s">
        <v>94</v>
      </c>
      <c r="N11" s="14" t="s">
        <v>96</v>
      </c>
      <c r="O11" s="65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workbookViewId="0">
      <selection activeCell="B1" sqref="B1"/>
    </sheetView>
  </sheetViews>
  <sheetFormatPr baseColWidth="10" defaultRowHeight="15" x14ac:dyDescent="0.25"/>
  <cols>
    <col min="1" max="1" width="28.42578125" customWidth="1"/>
    <col min="2" max="2" width="30.42578125" customWidth="1"/>
    <col min="3" max="3" width="21.85546875" customWidth="1"/>
    <col min="4" max="4" width="22.7109375" customWidth="1"/>
    <col min="5" max="5" width="17.85546875" customWidth="1"/>
    <col min="6" max="6" width="13.85546875" customWidth="1"/>
    <col min="7" max="7" width="16" customWidth="1"/>
    <col min="8" max="8" width="30.42578125" customWidth="1"/>
    <col min="9" max="9" width="15" customWidth="1"/>
  </cols>
  <sheetData>
    <row r="1" spans="1:12" x14ac:dyDescent="0.25">
      <c r="A1" s="38" t="s">
        <v>60</v>
      </c>
      <c r="B1" s="45" t="s">
        <v>34</v>
      </c>
      <c r="C1" s="46" t="s">
        <v>61</v>
      </c>
      <c r="D1" s="46" t="s">
        <v>65</v>
      </c>
      <c r="E1" s="46" t="s">
        <v>62</v>
      </c>
      <c r="F1" s="46" t="s">
        <v>63</v>
      </c>
      <c r="G1" s="47" t="s">
        <v>76</v>
      </c>
      <c r="H1" s="37"/>
    </row>
    <row r="2" spans="1:12" x14ac:dyDescent="0.25">
      <c r="A2" s="39" t="s">
        <v>53</v>
      </c>
      <c r="B2" s="41" t="s">
        <v>35</v>
      </c>
      <c r="C2" s="23">
        <v>589500</v>
      </c>
      <c r="D2" s="18">
        <v>70500</v>
      </c>
      <c r="E2" s="18">
        <v>30</v>
      </c>
      <c r="F2" s="31">
        <f>(G2*4)</f>
        <v>9825</v>
      </c>
      <c r="G2" s="42">
        <f>(C2/E2/8)</f>
        <v>2456.25</v>
      </c>
      <c r="H2" s="37"/>
    </row>
    <row r="3" spans="1:12" x14ac:dyDescent="0.25">
      <c r="A3" s="40" t="s">
        <v>51</v>
      </c>
      <c r="B3" s="41" t="s">
        <v>36</v>
      </c>
      <c r="C3" s="23">
        <v>589500</v>
      </c>
      <c r="D3" s="18">
        <v>70500</v>
      </c>
      <c r="E3" s="18">
        <v>30</v>
      </c>
      <c r="F3" s="31">
        <f>(G3*2)</f>
        <v>4912.5</v>
      </c>
      <c r="G3" s="42">
        <f t="shared" ref="G3:G11" si="0">(C3/E3/8)</f>
        <v>2456.25</v>
      </c>
      <c r="H3" s="37"/>
    </row>
    <row r="4" spans="1:12" x14ac:dyDescent="0.25">
      <c r="A4" s="40" t="s">
        <v>52</v>
      </c>
      <c r="B4" s="41" t="s">
        <v>37</v>
      </c>
      <c r="C4" s="23">
        <v>589500</v>
      </c>
      <c r="D4" s="18">
        <v>70500</v>
      </c>
      <c r="E4" s="18">
        <v>30</v>
      </c>
      <c r="F4" s="31">
        <f>(G4*1)</f>
        <v>2456.25</v>
      </c>
      <c r="G4" s="42">
        <f t="shared" si="0"/>
        <v>2456.25</v>
      </c>
      <c r="H4" s="37"/>
    </row>
    <row r="5" spans="1:12" x14ac:dyDescent="0.25">
      <c r="A5" s="40" t="s">
        <v>19</v>
      </c>
      <c r="B5" s="41" t="s">
        <v>38</v>
      </c>
      <c r="C5" s="23">
        <v>1000000</v>
      </c>
      <c r="D5" s="18">
        <v>70500</v>
      </c>
      <c r="E5" s="18">
        <v>30</v>
      </c>
      <c r="F5" s="31">
        <f>(G5*9)</f>
        <v>37500</v>
      </c>
      <c r="G5" s="42">
        <f t="shared" si="0"/>
        <v>4166.666666666667</v>
      </c>
      <c r="H5" s="37"/>
    </row>
    <row r="6" spans="1:12" x14ac:dyDescent="0.25">
      <c r="A6" s="40" t="s">
        <v>54</v>
      </c>
      <c r="B6" s="41" t="s">
        <v>39</v>
      </c>
      <c r="C6" s="23">
        <v>800000</v>
      </c>
      <c r="D6" s="18">
        <v>70500</v>
      </c>
      <c r="E6" s="18">
        <v>30</v>
      </c>
      <c r="F6" s="31">
        <v>0</v>
      </c>
      <c r="G6" s="42">
        <f t="shared" si="0"/>
        <v>3333.3333333333335</v>
      </c>
      <c r="H6" s="37"/>
    </row>
    <row r="7" spans="1:12" x14ac:dyDescent="0.25">
      <c r="A7" s="40" t="s">
        <v>55</v>
      </c>
      <c r="B7" s="41" t="s">
        <v>40</v>
      </c>
      <c r="C7" s="23">
        <v>1300000</v>
      </c>
      <c r="D7" s="18" t="s">
        <v>75</v>
      </c>
      <c r="E7" s="18">
        <v>30</v>
      </c>
      <c r="F7" s="31">
        <v>0</v>
      </c>
      <c r="G7" s="42">
        <f t="shared" si="0"/>
        <v>5416.666666666667</v>
      </c>
      <c r="H7" s="37"/>
    </row>
    <row r="8" spans="1:12" x14ac:dyDescent="0.25">
      <c r="A8" s="40" t="s">
        <v>56</v>
      </c>
      <c r="B8" s="41" t="s">
        <v>41</v>
      </c>
      <c r="C8" s="23">
        <v>800000</v>
      </c>
      <c r="D8" s="18">
        <v>70500</v>
      </c>
      <c r="E8" s="18">
        <v>30</v>
      </c>
      <c r="F8" s="31">
        <v>0</v>
      </c>
      <c r="G8" s="42">
        <f t="shared" si="0"/>
        <v>3333.3333333333335</v>
      </c>
      <c r="H8" s="37"/>
    </row>
    <row r="9" spans="1:12" x14ac:dyDescent="0.25">
      <c r="A9" s="39" t="s">
        <v>57</v>
      </c>
      <c r="B9" s="41" t="s">
        <v>42</v>
      </c>
      <c r="C9" s="23">
        <v>800000</v>
      </c>
      <c r="D9" s="18">
        <v>70500</v>
      </c>
      <c r="E9" s="18">
        <v>30</v>
      </c>
      <c r="F9" s="31">
        <v>0</v>
      </c>
      <c r="G9" s="42">
        <f t="shared" si="0"/>
        <v>3333.3333333333335</v>
      </c>
      <c r="H9" s="37"/>
    </row>
    <row r="10" spans="1:12" x14ac:dyDescent="0.25">
      <c r="A10" s="40" t="s">
        <v>58</v>
      </c>
      <c r="B10" s="41" t="s">
        <v>43</v>
      </c>
      <c r="C10" s="23">
        <v>1500000</v>
      </c>
      <c r="D10" s="18" t="s">
        <v>75</v>
      </c>
      <c r="E10" s="18">
        <v>30</v>
      </c>
      <c r="F10" s="31">
        <v>0</v>
      </c>
      <c r="G10" s="42">
        <f t="shared" si="0"/>
        <v>6250</v>
      </c>
      <c r="H10" s="37"/>
    </row>
    <row r="11" spans="1:12" ht="15.75" thickBot="1" x14ac:dyDescent="0.3">
      <c r="A11" s="40" t="s">
        <v>59</v>
      </c>
      <c r="B11" s="43" t="s">
        <v>38</v>
      </c>
      <c r="C11" s="25">
        <v>1000000</v>
      </c>
      <c r="D11" s="32">
        <v>70500</v>
      </c>
      <c r="E11" s="32">
        <v>30</v>
      </c>
      <c r="F11" s="33">
        <v>0</v>
      </c>
      <c r="G11" s="44">
        <f t="shared" si="0"/>
        <v>4166.666666666667</v>
      </c>
      <c r="H11" s="37"/>
    </row>
    <row r="12" spans="1:12" ht="15.75" thickBot="1" x14ac:dyDescent="0.3">
      <c r="A12" s="28"/>
      <c r="B12" s="29"/>
      <c r="C12" s="30"/>
      <c r="D12" s="26"/>
      <c r="E12" s="26"/>
      <c r="F12" s="27"/>
      <c r="G12" s="27"/>
    </row>
    <row r="13" spans="1:12" ht="15.75" thickBot="1" x14ac:dyDescent="0.3">
      <c r="A13" s="35" t="s">
        <v>66</v>
      </c>
      <c r="B13" s="36" t="s">
        <v>67</v>
      </c>
      <c r="C13" s="36" t="s">
        <v>68</v>
      </c>
      <c r="D13" s="50" t="s">
        <v>69</v>
      </c>
      <c r="E13" s="51"/>
      <c r="F13" s="51"/>
      <c r="G13" s="51"/>
      <c r="H13" s="52"/>
      <c r="I13" s="53"/>
      <c r="J13" s="53"/>
      <c r="K13" s="53"/>
      <c r="L13" s="53"/>
    </row>
    <row r="14" spans="1:12" ht="26.25" thickBot="1" x14ac:dyDescent="0.3">
      <c r="A14" s="20"/>
      <c r="B14" s="21"/>
      <c r="C14" s="21"/>
      <c r="D14" s="22" t="s">
        <v>70</v>
      </c>
      <c r="E14" s="22" t="s">
        <v>71</v>
      </c>
      <c r="F14" s="22" t="s">
        <v>64</v>
      </c>
      <c r="G14" s="22" t="s">
        <v>72</v>
      </c>
      <c r="H14" s="22" t="s">
        <v>73</v>
      </c>
      <c r="I14" s="49" t="s">
        <v>74</v>
      </c>
    </row>
    <row r="15" spans="1:12" ht="15.75" thickBot="1" x14ac:dyDescent="0.3">
      <c r="A15" s="8" t="s">
        <v>53</v>
      </c>
      <c r="B15" s="23">
        <v>589500</v>
      </c>
      <c r="C15" s="34">
        <v>30</v>
      </c>
      <c r="D15" s="23">
        <v>589500</v>
      </c>
      <c r="E15" s="18">
        <v>70500</v>
      </c>
      <c r="F15" s="48">
        <f>(D15+E15-I15)</f>
        <v>612840</v>
      </c>
      <c r="G15" s="24">
        <f t="shared" ref="G15:G24" si="1">(D15*4%)</f>
        <v>23580</v>
      </c>
      <c r="H15" s="24">
        <f t="shared" ref="H15:H24" si="2">(D15*4%)</f>
        <v>23580</v>
      </c>
      <c r="I15" s="24">
        <f t="shared" ref="I15:I24" si="3">SUM(G15:H15)</f>
        <v>47160</v>
      </c>
    </row>
    <row r="16" spans="1:12" ht="15.75" thickBot="1" x14ac:dyDescent="0.3">
      <c r="A16" s="10" t="s">
        <v>51</v>
      </c>
      <c r="B16" s="23">
        <v>589500</v>
      </c>
      <c r="C16" s="34">
        <v>30</v>
      </c>
      <c r="D16" s="23">
        <v>589500</v>
      </c>
      <c r="E16" s="18">
        <v>70500</v>
      </c>
      <c r="F16" s="48">
        <f t="shared" ref="F16:F24" si="4">(D16+E16-I16)</f>
        <v>612840</v>
      </c>
      <c r="G16" s="24">
        <f t="shared" si="1"/>
        <v>23580</v>
      </c>
      <c r="H16" s="24">
        <f t="shared" si="2"/>
        <v>23580</v>
      </c>
      <c r="I16" s="24">
        <f t="shared" si="3"/>
        <v>47160</v>
      </c>
    </row>
    <row r="17" spans="1:11" ht="15.75" thickBot="1" x14ac:dyDescent="0.3">
      <c r="A17" s="10" t="s">
        <v>52</v>
      </c>
      <c r="B17" s="23">
        <v>589500</v>
      </c>
      <c r="C17" s="34">
        <v>30</v>
      </c>
      <c r="D17" s="23">
        <v>589500</v>
      </c>
      <c r="E17" s="18">
        <v>70500</v>
      </c>
      <c r="F17" s="48">
        <f t="shared" si="4"/>
        <v>612840</v>
      </c>
      <c r="G17" s="24">
        <f t="shared" si="1"/>
        <v>23580</v>
      </c>
      <c r="H17" s="24">
        <f t="shared" si="2"/>
        <v>23580</v>
      </c>
      <c r="I17" s="24">
        <f t="shared" si="3"/>
        <v>47160</v>
      </c>
    </row>
    <row r="18" spans="1:11" ht="15.75" thickBot="1" x14ac:dyDescent="0.3">
      <c r="A18" s="10" t="s">
        <v>19</v>
      </c>
      <c r="B18" s="23">
        <v>1000000</v>
      </c>
      <c r="C18" s="34">
        <v>30</v>
      </c>
      <c r="D18" s="23">
        <v>1000000</v>
      </c>
      <c r="E18" s="18">
        <v>70500</v>
      </c>
      <c r="F18" s="48">
        <f t="shared" si="4"/>
        <v>990500</v>
      </c>
      <c r="G18" s="24">
        <f t="shared" si="1"/>
        <v>40000</v>
      </c>
      <c r="H18" s="24">
        <f t="shared" si="2"/>
        <v>40000</v>
      </c>
      <c r="I18" s="24">
        <f t="shared" si="3"/>
        <v>80000</v>
      </c>
    </row>
    <row r="19" spans="1:11" ht="15.75" thickBot="1" x14ac:dyDescent="0.3">
      <c r="A19" s="10" t="s">
        <v>54</v>
      </c>
      <c r="B19" s="23">
        <v>800000</v>
      </c>
      <c r="C19" s="34">
        <v>30</v>
      </c>
      <c r="D19" s="23">
        <v>800000</v>
      </c>
      <c r="E19" s="18">
        <v>70500</v>
      </c>
      <c r="F19" s="48">
        <f t="shared" si="4"/>
        <v>806500</v>
      </c>
      <c r="G19" s="24">
        <f t="shared" si="1"/>
        <v>32000</v>
      </c>
      <c r="H19" s="24">
        <f t="shared" si="2"/>
        <v>32000</v>
      </c>
      <c r="I19" s="24">
        <f t="shared" si="3"/>
        <v>64000</v>
      </c>
    </row>
    <row r="20" spans="1:11" ht="15.75" thickBot="1" x14ac:dyDescent="0.3">
      <c r="A20" s="10" t="s">
        <v>55</v>
      </c>
      <c r="B20" s="23">
        <v>1300000</v>
      </c>
      <c r="C20" s="34">
        <v>30</v>
      </c>
      <c r="D20" s="23">
        <v>1300000</v>
      </c>
      <c r="E20" s="18">
        <v>0</v>
      </c>
      <c r="F20" s="48">
        <f>H23</f>
        <v>60000</v>
      </c>
      <c r="G20" s="24">
        <f t="shared" si="1"/>
        <v>52000</v>
      </c>
      <c r="H20" s="24">
        <f t="shared" si="2"/>
        <v>52000</v>
      </c>
      <c r="I20" s="24">
        <f t="shared" si="3"/>
        <v>104000</v>
      </c>
    </row>
    <row r="21" spans="1:11" ht="15.75" thickBot="1" x14ac:dyDescent="0.3">
      <c r="A21" s="10" t="s">
        <v>56</v>
      </c>
      <c r="B21" s="23">
        <v>800000</v>
      </c>
      <c r="C21" s="34">
        <v>30</v>
      </c>
      <c r="D21" s="23">
        <v>800000</v>
      </c>
      <c r="E21" s="18">
        <v>70500</v>
      </c>
      <c r="F21" s="48">
        <f t="shared" si="4"/>
        <v>806500</v>
      </c>
      <c r="G21" s="24">
        <f t="shared" si="1"/>
        <v>32000</v>
      </c>
      <c r="H21" s="24">
        <f t="shared" si="2"/>
        <v>32000</v>
      </c>
      <c r="I21" s="24">
        <f t="shared" si="3"/>
        <v>64000</v>
      </c>
    </row>
    <row r="22" spans="1:11" ht="15.75" thickBot="1" x14ac:dyDescent="0.3">
      <c r="A22" s="11" t="s">
        <v>57</v>
      </c>
      <c r="B22" s="23">
        <v>800000</v>
      </c>
      <c r="C22" s="34">
        <v>30</v>
      </c>
      <c r="D22" s="23">
        <v>800000</v>
      </c>
      <c r="E22" s="18">
        <v>70500</v>
      </c>
      <c r="F22" s="48">
        <f t="shared" si="4"/>
        <v>806500</v>
      </c>
      <c r="G22" s="24">
        <f t="shared" si="1"/>
        <v>32000</v>
      </c>
      <c r="H22" s="24">
        <f t="shared" si="2"/>
        <v>32000</v>
      </c>
      <c r="I22" s="24">
        <f t="shared" si="3"/>
        <v>64000</v>
      </c>
    </row>
    <row r="23" spans="1:11" ht="15.75" thickBot="1" x14ac:dyDescent="0.3">
      <c r="A23" s="10" t="s">
        <v>58</v>
      </c>
      <c r="B23" s="23">
        <v>1500000</v>
      </c>
      <c r="C23" s="34">
        <v>30</v>
      </c>
      <c r="D23" s="23">
        <v>1500000</v>
      </c>
      <c r="E23" s="18">
        <v>0</v>
      </c>
      <c r="F23" s="48"/>
      <c r="G23" s="24">
        <f t="shared" si="1"/>
        <v>60000</v>
      </c>
      <c r="H23" s="24">
        <f t="shared" si="2"/>
        <v>60000</v>
      </c>
      <c r="I23" s="24">
        <f t="shared" si="3"/>
        <v>120000</v>
      </c>
    </row>
    <row r="24" spans="1:11" ht="15.75" thickBot="1" x14ac:dyDescent="0.3">
      <c r="A24" s="10" t="s">
        <v>59</v>
      </c>
      <c r="B24" s="23">
        <v>1000000</v>
      </c>
      <c r="C24" s="34">
        <v>30</v>
      </c>
      <c r="D24" s="23">
        <v>1000000</v>
      </c>
      <c r="E24" s="18">
        <v>70500</v>
      </c>
      <c r="F24" s="48">
        <f t="shared" si="4"/>
        <v>990500</v>
      </c>
      <c r="G24" s="24">
        <f t="shared" si="1"/>
        <v>40000</v>
      </c>
      <c r="H24" s="24">
        <f t="shared" si="2"/>
        <v>40000</v>
      </c>
      <c r="I24" s="24">
        <f t="shared" si="3"/>
        <v>80000</v>
      </c>
    </row>
    <row r="25" spans="1:11" ht="15.75" thickBot="1" x14ac:dyDescent="0.3">
      <c r="A25" s="10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5">
      <c r="A26" s="10"/>
    </row>
  </sheetData>
  <mergeCells count="2">
    <mergeCell ref="D13:H13"/>
    <mergeCell ref="I13:L1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 DE DATOS GENERAL</vt:lpstr>
      <vt:lpstr>TALENTO HUMANO</vt:lpstr>
      <vt:lpstr>NOMINA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2013-05-26T14:59:20Z</dcterms:created>
  <dcterms:modified xsi:type="dcterms:W3CDTF">2013-06-05T12:28:58Z</dcterms:modified>
</cp:coreProperties>
</file>